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908"/>
  <workbookPr showInkAnnotation="0"/>
  <mc:AlternateContent xmlns:mc="http://schemas.openxmlformats.org/markup-compatibility/2006">
    <mc:Choice Requires="x15">
      <x15ac:absPath xmlns:x15ac="http://schemas.microsoft.com/office/spreadsheetml/2010/11/ac" url="/Users/abirkett/Downloads/"/>
    </mc:Choice>
  </mc:AlternateContent>
  <bookViews>
    <workbookView xWindow="1000" yWindow="460" windowWidth="32600" windowHeight="19280" tabRatio="500"/>
  </bookViews>
  <sheets>
    <sheet name="Sheet1" sheetId="1" r:id="rId1"/>
    <sheet name="Sheet2" sheetId="2" r:id="rId2"/>
  </sheets>
  <definedNames>
    <definedName name="target1">Sheet2!$A$2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2" i="1" l="1"/>
  <c r="B86" i="1"/>
  <c r="B74" i="1"/>
  <c r="B9" i="1"/>
  <c r="C62" i="1"/>
  <c r="C86" i="1"/>
  <c r="C74" i="1"/>
  <c r="C9" i="1"/>
  <c r="D62" i="1"/>
  <c r="D86" i="1"/>
  <c r="D74" i="1"/>
  <c r="D9" i="1"/>
  <c r="E62" i="1"/>
  <c r="E86" i="1"/>
  <c r="E74" i="1"/>
  <c r="E9" i="1"/>
  <c r="F62" i="1"/>
  <c r="F86" i="1"/>
  <c r="F74" i="1"/>
  <c r="F9" i="1"/>
  <c r="G9" i="1"/>
  <c r="B63" i="1"/>
  <c r="B87" i="1"/>
  <c r="B75" i="1"/>
  <c r="B10" i="1"/>
  <c r="C63" i="1"/>
  <c r="C87" i="1"/>
  <c r="C75" i="1"/>
  <c r="C10" i="1"/>
  <c r="D63" i="1"/>
  <c r="D87" i="1"/>
  <c r="D75" i="1"/>
  <c r="D10" i="1"/>
  <c r="E63" i="1"/>
  <c r="E87" i="1"/>
  <c r="E75" i="1"/>
  <c r="E10" i="1"/>
  <c r="F63" i="1"/>
  <c r="F87" i="1"/>
  <c r="F75" i="1"/>
  <c r="F10" i="1"/>
  <c r="G10" i="1"/>
  <c r="B64" i="1"/>
  <c r="B88" i="1"/>
  <c r="B76" i="1"/>
  <c r="B11" i="1"/>
  <c r="C64" i="1"/>
  <c r="C88" i="1"/>
  <c r="C76" i="1"/>
  <c r="C11" i="1"/>
  <c r="D64" i="1"/>
  <c r="D88" i="1"/>
  <c r="D76" i="1"/>
  <c r="D11" i="1"/>
  <c r="E64" i="1"/>
  <c r="E88" i="1"/>
  <c r="E76" i="1"/>
  <c r="E11" i="1"/>
  <c r="F64" i="1"/>
  <c r="F88" i="1"/>
  <c r="F76" i="1"/>
  <c r="F11" i="1"/>
  <c r="G11" i="1"/>
  <c r="B65" i="1"/>
  <c r="B89" i="1"/>
  <c r="B77" i="1"/>
  <c r="B12" i="1"/>
  <c r="C65" i="1"/>
  <c r="C89" i="1"/>
  <c r="C77" i="1"/>
  <c r="C12" i="1"/>
  <c r="D65" i="1"/>
  <c r="D89" i="1"/>
  <c r="D77" i="1"/>
  <c r="D12" i="1"/>
  <c r="E65" i="1"/>
  <c r="E89" i="1"/>
  <c r="E77" i="1"/>
  <c r="E12" i="1"/>
  <c r="F65" i="1"/>
  <c r="F89" i="1"/>
  <c r="F77" i="1"/>
  <c r="F12" i="1"/>
  <c r="G12" i="1"/>
  <c r="B66" i="1"/>
  <c r="B90" i="1"/>
  <c r="B78" i="1"/>
  <c r="B13" i="1"/>
  <c r="C66" i="1"/>
  <c r="C90" i="1"/>
  <c r="C78" i="1"/>
  <c r="C13" i="1"/>
  <c r="D66" i="1"/>
  <c r="D90" i="1"/>
  <c r="D78" i="1"/>
  <c r="D13" i="1"/>
  <c r="E66" i="1"/>
  <c r="E90" i="1"/>
  <c r="E78" i="1"/>
  <c r="E13" i="1"/>
  <c r="F66" i="1"/>
  <c r="F90" i="1"/>
  <c r="F78" i="1"/>
  <c r="F13" i="1"/>
  <c r="G13" i="1"/>
  <c r="B67" i="1"/>
  <c r="B91" i="1"/>
  <c r="B79" i="1"/>
  <c r="B14" i="1"/>
  <c r="C67" i="1"/>
  <c r="C91" i="1"/>
  <c r="C79" i="1"/>
  <c r="C14" i="1"/>
  <c r="D67" i="1"/>
  <c r="D91" i="1"/>
  <c r="D79" i="1"/>
  <c r="D14" i="1"/>
  <c r="E67" i="1"/>
  <c r="E91" i="1"/>
  <c r="E79" i="1"/>
  <c r="E14" i="1"/>
  <c r="F67" i="1"/>
  <c r="F91" i="1"/>
  <c r="F79" i="1"/>
  <c r="F14" i="1"/>
  <c r="G14" i="1"/>
  <c r="B68" i="1"/>
  <c r="B92" i="1"/>
  <c r="B80" i="1"/>
  <c r="B15" i="1"/>
  <c r="C68" i="1"/>
  <c r="C92" i="1"/>
  <c r="C80" i="1"/>
  <c r="C15" i="1"/>
  <c r="D68" i="1"/>
  <c r="D92" i="1"/>
  <c r="D80" i="1"/>
  <c r="D15" i="1"/>
  <c r="E68" i="1"/>
  <c r="E92" i="1"/>
  <c r="E80" i="1"/>
  <c r="E15" i="1"/>
  <c r="F68" i="1"/>
  <c r="F92" i="1"/>
  <c r="F80" i="1"/>
  <c r="F15" i="1"/>
  <c r="G15" i="1"/>
  <c r="B69" i="1"/>
  <c r="B93" i="1"/>
  <c r="B81" i="1"/>
  <c r="B16" i="1"/>
  <c r="C69" i="1"/>
  <c r="C93" i="1"/>
  <c r="C81" i="1"/>
  <c r="C16" i="1"/>
  <c r="D69" i="1"/>
  <c r="D93" i="1"/>
  <c r="D81" i="1"/>
  <c r="D16" i="1"/>
  <c r="E69" i="1"/>
  <c r="E93" i="1"/>
  <c r="E81" i="1"/>
  <c r="E16" i="1"/>
  <c r="F69" i="1"/>
  <c r="F93" i="1"/>
  <c r="F81" i="1"/>
  <c r="F16" i="1"/>
  <c r="G16" i="1"/>
  <c r="B70" i="1"/>
  <c r="B94" i="1"/>
  <c r="B82" i="1"/>
  <c r="B17" i="1"/>
  <c r="C70" i="1"/>
  <c r="C94" i="1"/>
  <c r="C82" i="1"/>
  <c r="C17" i="1"/>
  <c r="D70" i="1"/>
  <c r="D94" i="1"/>
  <c r="D82" i="1"/>
  <c r="D17" i="1"/>
  <c r="E70" i="1"/>
  <c r="E94" i="1"/>
  <c r="E82" i="1"/>
  <c r="E17" i="1"/>
  <c r="F70" i="1"/>
  <c r="F94" i="1"/>
  <c r="F82" i="1"/>
  <c r="F17" i="1"/>
  <c r="G17" i="1"/>
  <c r="C61" i="1"/>
  <c r="C85" i="1"/>
  <c r="C73" i="1"/>
  <c r="C8" i="1"/>
  <c r="D61" i="1"/>
  <c r="D85" i="1"/>
  <c r="D73" i="1"/>
  <c r="D8" i="1"/>
  <c r="E61" i="1"/>
  <c r="E85" i="1"/>
  <c r="E73" i="1"/>
  <c r="E8" i="1"/>
  <c r="F61" i="1"/>
  <c r="F85" i="1"/>
  <c r="F73" i="1"/>
  <c r="F8" i="1"/>
  <c r="G8" i="1"/>
  <c r="B61" i="1"/>
  <c r="B85" i="1"/>
  <c r="B73" i="1"/>
  <c r="B8" i="1"/>
  <c r="G61" i="1"/>
  <c r="G73" i="1"/>
  <c r="G62" i="1"/>
  <c r="G74" i="1"/>
  <c r="G63" i="1"/>
  <c r="G75" i="1"/>
  <c r="G64" i="1"/>
  <c r="G76" i="1"/>
  <c r="G65" i="1"/>
  <c r="G77" i="1"/>
  <c r="G66" i="1"/>
  <c r="G78" i="1"/>
  <c r="G67" i="1"/>
  <c r="G79" i="1"/>
  <c r="G68" i="1"/>
  <c r="G80" i="1"/>
  <c r="G69" i="1"/>
  <c r="G81" i="1"/>
  <c r="G70" i="1"/>
  <c r="G82" i="1"/>
  <c r="J60" i="1"/>
  <c r="B31" i="1"/>
  <c r="C31" i="1"/>
  <c r="D31" i="1"/>
  <c r="E31" i="1"/>
  <c r="F31" i="1"/>
  <c r="G94" i="1"/>
  <c r="G31" i="1"/>
  <c r="B23" i="1"/>
  <c r="C23" i="1"/>
  <c r="D23" i="1"/>
  <c r="E23" i="1"/>
  <c r="F23" i="1"/>
  <c r="G86" i="1"/>
  <c r="G23" i="1"/>
  <c r="B24" i="1"/>
  <c r="C24" i="1"/>
  <c r="D24" i="1"/>
  <c r="E24" i="1"/>
  <c r="F24" i="1"/>
  <c r="G87" i="1"/>
  <c r="G24" i="1"/>
  <c r="B25" i="1"/>
  <c r="C25" i="1"/>
  <c r="D25" i="1"/>
  <c r="E25" i="1"/>
  <c r="F25" i="1"/>
  <c r="G88" i="1"/>
  <c r="G25" i="1"/>
  <c r="B26" i="1"/>
  <c r="C26" i="1"/>
  <c r="D26" i="1"/>
  <c r="E26" i="1"/>
  <c r="F26" i="1"/>
  <c r="G89" i="1"/>
  <c r="G26" i="1"/>
  <c r="B27" i="1"/>
  <c r="C27" i="1"/>
  <c r="D27" i="1"/>
  <c r="E27" i="1"/>
  <c r="F27" i="1"/>
  <c r="G90" i="1"/>
  <c r="G27" i="1"/>
  <c r="B28" i="1"/>
  <c r="C28" i="1"/>
  <c r="D28" i="1"/>
  <c r="E28" i="1"/>
  <c r="F28" i="1"/>
  <c r="G91" i="1"/>
  <c r="G28" i="1"/>
  <c r="B29" i="1"/>
  <c r="C29" i="1"/>
  <c r="D29" i="1"/>
  <c r="E29" i="1"/>
  <c r="F29" i="1"/>
  <c r="G92" i="1"/>
  <c r="G29" i="1"/>
  <c r="B30" i="1"/>
  <c r="C30" i="1"/>
  <c r="D30" i="1"/>
  <c r="E30" i="1"/>
  <c r="F30" i="1"/>
  <c r="G93" i="1"/>
  <c r="G30" i="1"/>
  <c r="C22" i="1"/>
  <c r="D22" i="1"/>
  <c r="E22" i="1"/>
  <c r="F22" i="1"/>
  <c r="G85" i="1"/>
  <c r="G22" i="1"/>
  <c r="B22" i="1"/>
</calcChain>
</file>

<file path=xl/sharedStrings.xml><?xml version="1.0" encoding="utf-8"?>
<sst xmlns="http://schemas.openxmlformats.org/spreadsheetml/2006/main" count="24" uniqueCount="23">
  <si>
    <t>weekly unique visitors</t>
  </si>
  <si>
    <t>% of traffic for test</t>
  </si>
  <si>
    <t>MDE</t>
  </si>
  <si>
    <t xml:space="preserve">significance </t>
  </si>
  <si>
    <t>baselines</t>
  </si>
  <si>
    <t>bl1</t>
  </si>
  <si>
    <t>bl2</t>
  </si>
  <si>
    <t>bl3</t>
  </si>
  <si>
    <t>bl4</t>
  </si>
  <si>
    <t>bl5</t>
  </si>
  <si>
    <t>bl6</t>
  </si>
  <si>
    <t>theta</t>
  </si>
  <si>
    <t>c2</t>
  </si>
  <si>
    <t>target</t>
  </si>
  <si>
    <t>Weeks to run</t>
  </si>
  <si>
    <t>Sample size (per variation)</t>
  </si>
  <si>
    <t>num variations</t>
  </si>
  <si>
    <t>target conversion rate (baseline + MDE)</t>
  </si>
  <si>
    <t>absolute difference between baseline and target</t>
  </si>
  <si>
    <t xml:space="preserve">variance </t>
  </si>
  <si>
    <t>This is the variance estimate for conversion events</t>
  </si>
  <si>
    <t>alpha</t>
  </si>
  <si>
    <t>fill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</si>
</sst>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_-* #,##0.00\-;_-* &quot;-&quot;??_-;_-@_-"/>
    <numFmt numFmtId="165" formatCode="0.0"/>
    <numFmt numFmtId="166" formatCode="0.0%"/>
    <numFmt numFmtId="167" formatCode="_-* #,##0_-;_-* #,##0\-;_-* &quot;-&quot;??_-;_-@_-"/>
    <numFmt numFmtId="168" formatCode="0.00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2" fontId="0" fillId="0" borderId="0" xfId="0" applyNumberFormat="1"/>
    <xf numFmtId="0" fontId="0" fillId="7" borderId="2" xfId="0" applyFill="1" applyBorder="1"/>
    <xf numFmtId="0" fontId="0" fillId="8" borderId="2" xfId="0" applyFill="1" applyBorder="1"/>
    <xf numFmtId="0" fontId="0" fillId="9" borderId="2" xfId="0" applyFill="1" applyBorder="1"/>
    <xf numFmtId="0" fontId="0" fillId="3" borderId="2" xfId="0" applyFill="1" applyBorder="1"/>
    <xf numFmtId="9" fontId="0" fillId="2" borderId="2" xfId="0" applyNumberFormat="1" applyFill="1" applyBorder="1"/>
    <xf numFmtId="0" fontId="2" fillId="3" borderId="6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0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4" fillId="0" borderId="0" xfId="0" applyFont="1"/>
    <xf numFmtId="0" fontId="0" fillId="0" borderId="25" xfId="0" applyBorder="1" applyAlignment="1">
      <alignment horizontal="center"/>
    </xf>
    <xf numFmtId="0" fontId="0" fillId="4" borderId="21" xfId="0" applyFill="1" applyBorder="1" applyAlignment="1">
      <alignment horizontal="center"/>
    </xf>
    <xf numFmtId="49" fontId="0" fillId="0" borderId="0" xfId="0" applyNumberFormat="1" applyBorder="1"/>
    <xf numFmtId="9" fontId="0" fillId="0" borderId="0" xfId="0" applyNumberFormat="1"/>
    <xf numFmtId="168" fontId="0" fillId="6" borderId="10" xfId="0" applyNumberFormat="1" applyFill="1" applyBorder="1" applyAlignment="1">
      <alignment horizontal="left" indent="1"/>
    </xf>
    <xf numFmtId="168" fontId="0" fillId="6" borderId="11" xfId="0" applyNumberFormat="1" applyFill="1" applyBorder="1" applyAlignment="1">
      <alignment horizontal="left" indent="1"/>
    </xf>
    <xf numFmtId="168" fontId="0" fillId="6" borderId="12" xfId="0" applyNumberFormat="1" applyFill="1" applyBorder="1" applyAlignment="1">
      <alignment horizontal="left" indent="1"/>
    </xf>
    <xf numFmtId="168" fontId="0" fillId="6" borderId="13" xfId="0" applyNumberFormat="1" applyFill="1" applyBorder="1" applyAlignment="1">
      <alignment horizontal="left" indent="1"/>
    </xf>
    <xf numFmtId="168" fontId="0" fillId="6" borderId="0" xfId="0" applyNumberFormat="1" applyFill="1" applyBorder="1" applyAlignment="1">
      <alignment horizontal="left" indent="1"/>
    </xf>
    <xf numFmtId="168" fontId="0" fillId="6" borderId="14" xfId="0" applyNumberFormat="1" applyFill="1" applyBorder="1" applyAlignment="1">
      <alignment horizontal="left" indent="1"/>
    </xf>
    <xf numFmtId="168" fontId="0" fillId="6" borderId="9" xfId="0" applyNumberFormat="1" applyFill="1" applyBorder="1" applyAlignment="1">
      <alignment horizontal="left" indent="1"/>
    </xf>
    <xf numFmtId="168" fontId="0" fillId="6" borderId="1" xfId="0" applyNumberFormat="1" applyFill="1" applyBorder="1" applyAlignment="1">
      <alignment horizontal="left" indent="1"/>
    </xf>
    <xf numFmtId="168" fontId="0" fillId="6" borderId="15" xfId="0" applyNumberFormat="1" applyFill="1" applyBorder="1" applyAlignment="1">
      <alignment horizontal="left" indent="1"/>
    </xf>
    <xf numFmtId="168" fontId="0" fillId="0" borderId="0" xfId="0" applyNumberFormat="1" applyAlignment="1">
      <alignment horizontal="left" indent="1"/>
    </xf>
    <xf numFmtId="9" fontId="0" fillId="4" borderId="22" xfId="0" applyNumberFormat="1" applyFill="1" applyBorder="1" applyAlignment="1">
      <alignment horizontal="center"/>
    </xf>
    <xf numFmtId="9" fontId="0" fillId="4" borderId="25" xfId="0" applyNumberFormat="1" applyFill="1" applyBorder="1" applyAlignment="1">
      <alignment horizontal="center"/>
    </xf>
    <xf numFmtId="9" fontId="0" fillId="4" borderId="27" xfId="0" applyNumberFormat="1" applyFill="1" applyBorder="1" applyAlignment="1">
      <alignment horizontal="center"/>
    </xf>
    <xf numFmtId="0" fontId="0" fillId="4" borderId="2" xfId="0" applyFill="1" applyBorder="1"/>
    <xf numFmtId="167" fontId="0" fillId="5" borderId="2" xfId="1" applyNumberFormat="1" applyFont="1" applyFill="1" applyBorder="1"/>
    <xf numFmtId="165" fontId="0" fillId="5" borderId="2" xfId="0" applyNumberFormat="1" applyFill="1" applyBorder="1"/>
    <xf numFmtId="9" fontId="3" fillId="2" borderId="6" xfId="0" applyNumberFormat="1" applyFont="1" applyFill="1" applyBorder="1" applyAlignment="1">
      <alignment horizontal="center"/>
    </xf>
    <xf numFmtId="9" fontId="3" fillId="2" borderId="8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0" fillId="0" borderId="0" xfId="0" applyAlignment="1">
      <alignment horizontal="center"/>
    </xf>
    <xf numFmtId="166" fontId="3" fillId="2" borderId="4" xfId="0" applyNumberFormat="1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166" fontId="5" fillId="2" borderId="4" xfId="0" applyNumberFormat="1" applyFont="1" applyFill="1" applyBorder="1" applyAlignment="1">
      <alignment horizontal="center"/>
    </xf>
    <xf numFmtId="10" fontId="3" fillId="2" borderId="4" xfId="0" applyNumberFormat="1" applyFont="1" applyFill="1" applyBorder="1" applyAlignment="1">
      <alignment horizontal="center"/>
    </xf>
    <xf numFmtId="168" fontId="0" fillId="9" borderId="2" xfId="0" applyNumberFormat="1" applyFill="1" applyBorder="1" applyAlignment="1">
      <alignment horizontal="left" indent="1"/>
    </xf>
    <xf numFmtId="0" fontId="2" fillId="3" borderId="21" xfId="0" applyFont="1" applyFill="1" applyBorder="1" applyAlignment="1">
      <alignment horizontal="center" wrapText="1"/>
    </xf>
    <xf numFmtId="0" fontId="2" fillId="3" borderId="30" xfId="0" applyFont="1" applyFill="1" applyBorder="1" applyAlignment="1">
      <alignment horizontal="center" wrapText="1"/>
    </xf>
    <xf numFmtId="167" fontId="3" fillId="2" borderId="21" xfId="1" applyNumberFormat="1" applyFont="1" applyFill="1" applyBorder="1" applyAlignment="1">
      <alignment horizontal="center"/>
    </xf>
    <xf numFmtId="167" fontId="3" fillId="2" borderId="30" xfId="1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8" fontId="0" fillId="8" borderId="2" xfId="0" applyNumberFormat="1" applyFill="1" applyBorder="1" applyAlignment="1">
      <alignment horizontal="left" inden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660033850908823"/>
          <c:y val="0.0497862767154106"/>
          <c:w val="0.899120906615645"/>
          <c:h val="0.852408851121333"/>
        </c:manualLayout>
      </c:layout>
      <c:lineChart>
        <c:grouping val="standard"/>
        <c:varyColors val="0"/>
        <c:ser>
          <c:idx val="0"/>
          <c:order val="0"/>
          <c:tx>
            <c:v>1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19050">
                <a:solidFill>
                  <a:schemeClr val="accent2"/>
                </a:solidFill>
              </a:ln>
              <a:effectLst/>
            </c:spPr>
          </c:marker>
          <c:cat>
            <c:numRef>
              <c:f>Sheet1!$A$8:$A$17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1.0</c:v>
                </c:pt>
              </c:numCache>
            </c:numRef>
          </c:cat>
          <c:val>
            <c:numRef>
              <c:f>Sheet1!$B$22:$B$31</c:f>
              <c:numCache>
                <c:formatCode>0.0</c:formatCode>
                <c:ptCount val="10"/>
                <c:pt idx="0">
                  <c:v>414.64604252493</c:v>
                </c:pt>
                <c:pt idx="1">
                  <c:v>96.96792123147777</c:v>
                </c:pt>
                <c:pt idx="2">
                  <c:v>41.96926808436918</c:v>
                </c:pt>
                <c:pt idx="3">
                  <c:v>23.37665176020248</c:v>
                </c:pt>
                <c:pt idx="4">
                  <c:v>14.94735281121358</c:v>
                </c:pt>
                <c:pt idx="5">
                  <c:v>10.42650782141345</c:v>
                </c:pt>
                <c:pt idx="6">
                  <c:v>7.72126347811077</c:v>
                </c:pt>
                <c:pt idx="7">
                  <c:v>5.972541953129221</c:v>
                </c:pt>
                <c:pt idx="8">
                  <c:v>4.775347653580698</c:v>
                </c:pt>
                <c:pt idx="9">
                  <c:v>3.918550632706222</c:v>
                </c:pt>
              </c:numCache>
            </c:numRef>
          </c:val>
          <c:smooth val="0"/>
        </c:ser>
        <c:ser>
          <c:idx val="1"/>
          <c:order val="1"/>
          <c:tx>
            <c:v>2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Sheet1!$A$8:$A$17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1.0</c:v>
                </c:pt>
              </c:numCache>
            </c:numRef>
          </c:cat>
          <c:val>
            <c:numRef>
              <c:f>Sheet1!$C$22:$C$31</c:f>
              <c:numCache>
                <c:formatCode>0.0</c:formatCode>
                <c:ptCount val="10"/>
                <c:pt idx="0">
                  <c:v>98.64529834643412</c:v>
                </c:pt>
                <c:pt idx="1">
                  <c:v>22.74659501881212</c:v>
                </c:pt>
                <c:pt idx="2">
                  <c:v>9.75023216785126</c:v>
                </c:pt>
                <c:pt idx="3">
                  <c:v>5.389679457585137</c:v>
                </c:pt>
                <c:pt idx="4">
                  <c:v>3.424423531523574</c:v>
                </c:pt>
                <c:pt idx="5">
                  <c:v>2.375618874139577</c:v>
                </c:pt>
                <c:pt idx="6">
                  <c:v>1.750708857279813</c:v>
                </c:pt>
                <c:pt idx="7">
                  <c:v>1.348287739957951</c:v>
                </c:pt>
                <c:pt idx="8">
                  <c:v>1.073726653822834</c:v>
                </c:pt>
                <c:pt idx="9">
                  <c:v>0.877842675179715</c:v>
                </c:pt>
              </c:numCache>
            </c:numRef>
          </c:val>
          <c:smooth val="0"/>
        </c:ser>
        <c:ser>
          <c:idx val="2"/>
          <c:order val="2"/>
          <c:tx>
            <c:v>3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Sheet1!$A$8:$A$17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1.0</c:v>
                </c:pt>
              </c:numCache>
            </c:numRef>
          </c:cat>
          <c:val>
            <c:numRef>
              <c:f>Sheet1!$D$22:$D$31</c:f>
              <c:numCache>
                <c:formatCode>0.0</c:formatCode>
                <c:ptCount val="10"/>
                <c:pt idx="0">
                  <c:v>72.00159575092077</c:v>
                </c:pt>
                <c:pt idx="1">
                  <c:v>16.54416179549201</c:v>
                </c:pt>
                <c:pt idx="2">
                  <c:v>7.074110565694673</c:v>
                </c:pt>
                <c:pt idx="3">
                  <c:v>3.902745570422217</c:v>
                </c:pt>
                <c:pt idx="4">
                  <c:v>2.475597288421852</c:v>
                </c:pt>
                <c:pt idx="5">
                  <c:v>1.714931485192053</c:v>
                </c:pt>
                <c:pt idx="6">
                  <c:v>1.262203105687501</c:v>
                </c:pt>
                <c:pt idx="7">
                  <c:v>0.970947007054987</c:v>
                </c:pt>
                <c:pt idx="8">
                  <c:v>0.772406768758113</c:v>
                </c:pt>
                <c:pt idx="9">
                  <c:v>0.630874022945268</c:v>
                </c:pt>
              </c:numCache>
            </c:numRef>
          </c:val>
          <c:smooth val="0"/>
        </c:ser>
        <c:ser>
          <c:idx val="3"/>
          <c:order val="3"/>
          <c:tx>
            <c:v>4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Sheet1!$A$8:$A$17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1.0</c:v>
                </c:pt>
              </c:numCache>
            </c:numRef>
          </c:cat>
          <c:val>
            <c:numRef>
              <c:f>Sheet1!$E$22:$E$31</c:f>
              <c:numCache>
                <c:formatCode>0.0</c:formatCode>
                <c:ptCount val="10"/>
                <c:pt idx="0">
                  <c:v>56.35939482634035</c:v>
                </c:pt>
                <c:pt idx="1">
                  <c:v>12.91263642503648</c:v>
                </c:pt>
                <c:pt idx="2">
                  <c:v>5.510152549560083</c:v>
                </c:pt>
                <c:pt idx="3">
                  <c:v>3.035029642204705</c:v>
                </c:pt>
                <c:pt idx="4">
                  <c:v>1.922572227228049</c:v>
                </c:pt>
                <c:pt idx="5">
                  <c:v>1.330252534272122</c:v>
                </c:pt>
                <c:pt idx="6">
                  <c:v>0.978038962041717</c:v>
                </c:pt>
                <c:pt idx="7">
                  <c:v>0.751630535502859</c:v>
                </c:pt>
                <c:pt idx="8">
                  <c:v>0.59740765017747</c:v>
                </c:pt>
                <c:pt idx="9">
                  <c:v>0.487540734280785</c:v>
                </c:pt>
              </c:numCache>
            </c:numRef>
          </c:val>
          <c:smooth val="0"/>
        </c:ser>
        <c:ser>
          <c:idx val="4"/>
          <c:order val="4"/>
          <c:tx>
            <c:v>5</c:v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Sheet1!$A$8:$A$17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1.0</c:v>
                </c:pt>
              </c:numCache>
            </c:numRef>
          </c:cat>
          <c:val>
            <c:numRef>
              <c:f>Sheet1!$F$22:$F$31</c:f>
              <c:numCache>
                <c:formatCode>0.0</c:formatCode>
                <c:ptCount val="10"/>
                <c:pt idx="0">
                  <c:v>46.11274114575164</c:v>
                </c:pt>
                <c:pt idx="1">
                  <c:v>10.53905303797661</c:v>
                </c:pt>
                <c:pt idx="2">
                  <c:v>4.489511222443763</c:v>
                </c:pt>
                <c:pt idx="3">
                  <c:v>2.469440297113344</c:v>
                </c:pt>
                <c:pt idx="4">
                  <c:v>1.562465947934297</c:v>
                </c:pt>
                <c:pt idx="5">
                  <c:v>1.079984279893434</c:v>
                </c:pt>
                <c:pt idx="6">
                  <c:v>0.793307187844321</c:v>
                </c:pt>
                <c:pt idx="7">
                  <c:v>0.609154399906823</c:v>
                </c:pt>
                <c:pt idx="8">
                  <c:v>0.483793585276931</c:v>
                </c:pt>
                <c:pt idx="9">
                  <c:v>0.394539087880647</c:v>
                </c:pt>
              </c:numCache>
            </c:numRef>
          </c:val>
          <c:smooth val="0"/>
        </c:ser>
        <c:ser>
          <c:idx val="5"/>
          <c:order val="5"/>
          <c:tx>
            <c:v>6</c:v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cat>
            <c:numRef>
              <c:f>Sheet1!$A$8:$A$17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1.0</c:v>
                </c:pt>
              </c:numCache>
            </c:numRef>
          </c:cat>
          <c:val>
            <c:numRef>
              <c:f>Sheet1!$G$22:$G$31</c:f>
              <c:numCache>
                <c:formatCode>0.0</c:formatCode>
                <c:ptCount val="1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2821456"/>
        <c:axId val="842824160"/>
      </c:lineChart>
      <c:catAx>
        <c:axId val="842821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 b="1"/>
                  <a:t>MDE</a:t>
                </a:r>
              </a:p>
            </c:rich>
          </c:tx>
          <c:layout>
            <c:manualLayout>
              <c:xMode val="edge"/>
              <c:yMode val="edge"/>
              <c:x val="0.487104893138358"/>
              <c:y val="0.9417573607754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2824160"/>
        <c:crosses val="autoZero"/>
        <c:auto val="1"/>
        <c:lblAlgn val="ctr"/>
        <c:lblOffset val="100"/>
        <c:noMultiLvlLbl val="0"/>
      </c:catAx>
      <c:valAx>
        <c:axId val="842824160"/>
        <c:scaling>
          <c:orientation val="minMax"/>
          <c:max val="16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/>
                  <a:t>Weeks to run</a:t>
                </a:r>
              </a:p>
            </c:rich>
          </c:tx>
          <c:layout>
            <c:manualLayout>
              <c:xMode val="edge"/>
              <c:yMode val="edge"/>
              <c:x val="0.0151209802045772"/>
              <c:y val="0.3892786050258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2821456"/>
        <c:crosses val="autoZero"/>
        <c:crossBetween val="between"/>
        <c:majorUnit val="1.0"/>
        <c:minorUnit val="1.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13555579858073"/>
          <c:y val="0.0380047505938242"/>
          <c:w val="0.595111062506076"/>
          <c:h val="0.08996465109319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494805</xdr:colOff>
      <xdr:row>3</xdr:row>
      <xdr:rowOff>329870</xdr:rowOff>
    </xdr:from>
    <xdr:to>
      <xdr:col>26</xdr:col>
      <xdr:colOff>412338</xdr:colOff>
      <xdr:row>51</xdr:row>
      <xdr:rowOff>115455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127000</xdr:colOff>
      <xdr:row>2</xdr:row>
      <xdr:rowOff>139700</xdr:rowOff>
    </xdr:from>
    <xdr:to>
      <xdr:col>1</xdr:col>
      <xdr:colOff>749300</xdr:colOff>
      <xdr:row>2</xdr:row>
      <xdr:rowOff>381000</xdr:rowOff>
    </xdr:to>
    <xdr:sp macro="" textlink="">
      <xdr:nvSpPr>
        <xdr:cNvPr id="5" name="Right Arrow 4"/>
        <xdr:cNvSpPr/>
      </xdr:nvSpPr>
      <xdr:spPr>
        <a:xfrm>
          <a:off x="787400" y="774700"/>
          <a:ext cx="622300" cy="241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6"/>
  <sheetViews>
    <sheetView tabSelected="1" zoomScale="77" zoomScaleNormal="77" zoomScalePageLayoutView="77" workbookViewId="0">
      <selection activeCell="I3" sqref="I3"/>
    </sheetView>
  </sheetViews>
  <sheetFormatPr baseColWidth="10" defaultRowHeight="16" outlineLevelRow="1" x14ac:dyDescent="0.2"/>
  <cols>
    <col min="1" max="1" width="8.6640625" customWidth="1"/>
    <col min="2" max="2" width="14" bestFit="1" customWidth="1"/>
    <col min="3" max="3" width="10.33203125" customWidth="1"/>
    <col min="4" max="4" width="13" customWidth="1"/>
    <col min="5" max="5" width="16.6640625" customWidth="1"/>
    <col min="6" max="6" width="10.83203125" bestFit="1" customWidth="1"/>
    <col min="7" max="7" width="13.6640625" bestFit="1" customWidth="1"/>
    <col min="8" max="8" width="10.83203125" customWidth="1"/>
  </cols>
  <sheetData>
    <row r="1" spans="1:24" ht="17" thickBot="1" x14ac:dyDescent="0.25">
      <c r="I1" s="55" t="s">
        <v>4</v>
      </c>
      <c r="J1" s="56"/>
      <c r="K1" s="56"/>
      <c r="L1" s="56"/>
      <c r="M1" s="56"/>
      <c r="N1" s="57"/>
    </row>
    <row r="2" spans="1:24" ht="17" thickBot="1" x14ac:dyDescent="0.25">
      <c r="C2" s="51" t="s">
        <v>0</v>
      </c>
      <c r="D2" s="52"/>
      <c r="E2" s="7" t="s">
        <v>1</v>
      </c>
      <c r="F2" s="8" t="s">
        <v>3</v>
      </c>
      <c r="G2" s="9" t="s">
        <v>16</v>
      </c>
      <c r="I2" s="45" t="s">
        <v>5</v>
      </c>
      <c r="J2" s="46" t="s">
        <v>6</v>
      </c>
      <c r="K2" s="46" t="s">
        <v>7</v>
      </c>
      <c r="L2" s="46" t="s">
        <v>8</v>
      </c>
      <c r="M2" s="46" t="s">
        <v>9</v>
      </c>
      <c r="N2" s="47" t="s">
        <v>10</v>
      </c>
    </row>
    <row r="3" spans="1:24" ht="35" customHeight="1" thickBot="1" x14ac:dyDescent="0.4">
      <c r="A3" s="19" t="s">
        <v>22</v>
      </c>
      <c r="C3" s="53">
        <v>15000</v>
      </c>
      <c r="D3" s="54"/>
      <c r="E3" s="40">
        <v>1</v>
      </c>
      <c r="F3" s="41">
        <v>0.95</v>
      </c>
      <c r="G3" s="42">
        <v>2</v>
      </c>
      <c r="H3" s="43"/>
      <c r="I3" s="49">
        <v>8.0000000000000004E-4</v>
      </c>
      <c r="J3" s="48">
        <v>3.0000000000000001E-3</v>
      </c>
      <c r="K3" s="44">
        <v>4.0000000000000001E-3</v>
      </c>
      <c r="L3" s="44">
        <v>5.0000000000000001E-3</v>
      </c>
      <c r="M3" s="44">
        <v>6.0000000000000001E-3</v>
      </c>
      <c r="N3" s="44"/>
    </row>
    <row r="4" spans="1:24" ht="41" customHeight="1" thickBot="1" x14ac:dyDescent="0.25">
      <c r="D4" s="1"/>
    </row>
    <row r="5" spans="1:24" ht="17" thickBot="1" x14ac:dyDescent="0.25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2"/>
    </row>
    <row r="6" spans="1:24" ht="17" thickBot="1" x14ac:dyDescent="0.25">
      <c r="A6" s="13"/>
      <c r="B6" s="58" t="s">
        <v>15</v>
      </c>
      <c r="C6" s="59"/>
      <c r="D6" s="59"/>
      <c r="E6" s="59"/>
      <c r="F6" s="59"/>
      <c r="G6" s="60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5"/>
    </row>
    <row r="7" spans="1:24" ht="17" thickBot="1" x14ac:dyDescent="0.25">
      <c r="A7" s="21" t="s">
        <v>2</v>
      </c>
      <c r="B7" s="37">
        <v>1</v>
      </c>
      <c r="C7" s="37">
        <v>2</v>
      </c>
      <c r="D7" s="37">
        <v>3</v>
      </c>
      <c r="E7" s="37">
        <v>4</v>
      </c>
      <c r="F7" s="37">
        <v>5</v>
      </c>
      <c r="G7" s="37">
        <v>6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5"/>
    </row>
    <row r="8" spans="1:24" x14ac:dyDescent="0.2">
      <c r="A8" s="34">
        <v>0.1</v>
      </c>
      <c r="B8" s="38">
        <f t="shared" ref="B8:B17" si="0" xml:space="preserve"> IF(I$3, (2 * $F$3 * B85 * LOG(1 + SQRT(B85) / B73,EXP(1))) / (B73^2), "")</f>
        <v>3109845.3189369747</v>
      </c>
      <c r="C8" s="38">
        <f t="shared" ref="C8:C17" si="1" xml:space="preserve"> IF(J$3, (2 * $F$3 * C85 * LOG(1 + SQRT(C85) / C73,EXP(1))) / (C73^2), "")</f>
        <v>739839.73759825586</v>
      </c>
      <c r="D8" s="38">
        <f t="shared" ref="D8:D17" si="2" xml:space="preserve"> IF(K$3, (2 * $F$3 * D85 * LOG(1 + SQRT(D85) / D73,EXP(1))) / (D73^2), "")</f>
        <v>540011.96813190577</v>
      </c>
      <c r="E8" s="38">
        <f t="shared" ref="E8:E17" si="3" xml:space="preserve"> IF(L$3, (2 * $F$3 * E85 * LOG(1 + SQRT(E85) / E73,EXP(1))) / (E73^2), "")</f>
        <v>422695.46119755262</v>
      </c>
      <c r="F8" s="38">
        <f t="shared" ref="F8:F17" si="4" xml:space="preserve"> IF(M$3, (2 * $F$3 * F85 * LOG(1 + SQRT(F85) / F73,EXP(1))) / (F73^2), "")</f>
        <v>345845.55859313731</v>
      </c>
      <c r="G8" s="38" t="str">
        <f t="shared" ref="G8:G17" si="5" xml:space="preserve"> IF(N$3, (2 * $F$3 * G85 * LOG(1 + SQRT(G85) / G73,EXP(1))) / (G73^2), "")</f>
        <v/>
      </c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5"/>
    </row>
    <row r="9" spans="1:24" x14ac:dyDescent="0.2">
      <c r="A9" s="35">
        <v>0.2</v>
      </c>
      <c r="B9" s="38">
        <f t="shared" si="0"/>
        <v>727259.40923608327</v>
      </c>
      <c r="C9" s="38">
        <f t="shared" si="1"/>
        <v>170599.46264109091</v>
      </c>
      <c r="D9" s="38">
        <f t="shared" si="2"/>
        <v>124081.21346619006</v>
      </c>
      <c r="E9" s="38">
        <f t="shared" si="3"/>
        <v>96844.773187773579</v>
      </c>
      <c r="F9" s="38">
        <f t="shared" si="4"/>
        <v>79042.897784824585</v>
      </c>
      <c r="G9" s="38" t="str">
        <f t="shared" si="5"/>
        <v/>
      </c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5"/>
    </row>
    <row r="10" spans="1:24" x14ac:dyDescent="0.2">
      <c r="A10" s="35">
        <v>0.3</v>
      </c>
      <c r="B10" s="38">
        <f t="shared" si="0"/>
        <v>314769.5106327688</v>
      </c>
      <c r="C10" s="38">
        <f t="shared" si="1"/>
        <v>73126.74125888446</v>
      </c>
      <c r="D10" s="38">
        <f t="shared" si="2"/>
        <v>53055.829242710053</v>
      </c>
      <c r="E10" s="38">
        <f t="shared" si="3"/>
        <v>41326.144121700629</v>
      </c>
      <c r="F10" s="38">
        <f t="shared" si="4"/>
        <v>33671.334168328227</v>
      </c>
      <c r="G10" s="38" t="str">
        <f t="shared" si="5"/>
        <v/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5"/>
    </row>
    <row r="11" spans="1:24" x14ac:dyDescent="0.2">
      <c r="A11" s="35">
        <v>0.4</v>
      </c>
      <c r="B11" s="38">
        <f t="shared" si="0"/>
        <v>175324.88820151865</v>
      </c>
      <c r="C11" s="38">
        <f t="shared" si="1"/>
        <v>40422.595931888536</v>
      </c>
      <c r="D11" s="38">
        <f t="shared" si="2"/>
        <v>29270.591778166629</v>
      </c>
      <c r="E11" s="38">
        <f t="shared" si="3"/>
        <v>22762.722316535288</v>
      </c>
      <c r="F11" s="38">
        <f t="shared" si="4"/>
        <v>18520.802228350083</v>
      </c>
      <c r="G11" s="38" t="str">
        <f t="shared" si="5"/>
        <v/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5"/>
    </row>
    <row r="12" spans="1:24" x14ac:dyDescent="0.2">
      <c r="A12" s="35">
        <v>0.5</v>
      </c>
      <c r="B12" s="38">
        <f t="shared" si="0"/>
        <v>112105.14608410184</v>
      </c>
      <c r="C12" s="38">
        <f t="shared" si="1"/>
        <v>25683.176486426808</v>
      </c>
      <c r="D12" s="38">
        <f t="shared" si="2"/>
        <v>18566.979663163896</v>
      </c>
      <c r="E12" s="38">
        <f t="shared" si="3"/>
        <v>14419.291704210365</v>
      </c>
      <c r="F12" s="38">
        <f t="shared" si="4"/>
        <v>11718.494609507225</v>
      </c>
      <c r="G12" s="38" t="str">
        <f t="shared" si="5"/>
        <v/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5"/>
    </row>
    <row r="13" spans="1:24" x14ac:dyDescent="0.2">
      <c r="A13" s="35">
        <v>0.6</v>
      </c>
      <c r="B13" s="38">
        <f t="shared" si="0"/>
        <v>78198.808660600858</v>
      </c>
      <c r="C13" s="38">
        <f t="shared" si="1"/>
        <v>17817.14155604683</v>
      </c>
      <c r="D13" s="38">
        <f t="shared" si="2"/>
        <v>12861.9861389404</v>
      </c>
      <c r="E13" s="38">
        <f t="shared" si="3"/>
        <v>9976.8940070409153</v>
      </c>
      <c r="F13" s="38">
        <f t="shared" si="4"/>
        <v>8099.882099200755</v>
      </c>
      <c r="G13" s="38" t="str">
        <f t="shared" si="5"/>
        <v/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5"/>
    </row>
    <row r="14" spans="1:24" x14ac:dyDescent="0.2">
      <c r="A14" s="35">
        <v>0.7</v>
      </c>
      <c r="B14" s="38">
        <f t="shared" si="0"/>
        <v>57909.476085830785</v>
      </c>
      <c r="C14" s="38">
        <f t="shared" si="1"/>
        <v>13130.316429598597</v>
      </c>
      <c r="D14" s="38">
        <f t="shared" si="2"/>
        <v>9466.5232926562567</v>
      </c>
      <c r="E14" s="38">
        <f t="shared" si="3"/>
        <v>7335.2922153128811</v>
      </c>
      <c r="F14" s="38">
        <f t="shared" si="4"/>
        <v>5949.8039088324049</v>
      </c>
      <c r="G14" s="38" t="str">
        <f t="shared" si="5"/>
        <v/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5"/>
    </row>
    <row r="15" spans="1:24" x14ac:dyDescent="0.2">
      <c r="A15" s="35">
        <v>0.8</v>
      </c>
      <c r="B15" s="38">
        <f t="shared" si="0"/>
        <v>44794.064648469161</v>
      </c>
      <c r="C15" s="38">
        <f t="shared" si="1"/>
        <v>10112.158049684633</v>
      </c>
      <c r="D15" s="38">
        <f t="shared" si="2"/>
        <v>7282.1025529124008</v>
      </c>
      <c r="E15" s="38">
        <f t="shared" si="3"/>
        <v>5637.2290162714407</v>
      </c>
      <c r="F15" s="38">
        <f t="shared" si="4"/>
        <v>4568.6579993011719</v>
      </c>
      <c r="G15" s="38" t="str">
        <f t="shared" si="5"/>
        <v/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5"/>
    </row>
    <row r="16" spans="1:24" x14ac:dyDescent="0.2">
      <c r="A16" s="35">
        <v>0.9</v>
      </c>
      <c r="B16" s="38">
        <f t="shared" si="0"/>
        <v>35815.107401855239</v>
      </c>
      <c r="C16" s="38">
        <f t="shared" si="1"/>
        <v>8052.949903671255</v>
      </c>
      <c r="D16" s="38">
        <f t="shared" si="2"/>
        <v>5793.0507656858508</v>
      </c>
      <c r="E16" s="38">
        <f t="shared" si="3"/>
        <v>4480.5573763310285</v>
      </c>
      <c r="F16" s="38">
        <f t="shared" si="4"/>
        <v>3628.4518895769852</v>
      </c>
      <c r="G16" s="38" t="str">
        <f t="shared" si="5"/>
        <v/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5"/>
    </row>
    <row r="17" spans="1:24" ht="17" thickBot="1" x14ac:dyDescent="0.25">
      <c r="A17" s="36">
        <v>1</v>
      </c>
      <c r="B17" s="38">
        <f t="shared" si="0"/>
        <v>29389.129745296668</v>
      </c>
      <c r="C17" s="38">
        <f t="shared" si="1"/>
        <v>6583.8200638478593</v>
      </c>
      <c r="D17" s="38">
        <f t="shared" si="2"/>
        <v>4731.5551720895091</v>
      </c>
      <c r="E17" s="38">
        <f t="shared" si="3"/>
        <v>3656.5555071058875</v>
      </c>
      <c r="F17" s="38">
        <f t="shared" si="4"/>
        <v>2959.0431591048537</v>
      </c>
      <c r="G17" s="38" t="str">
        <f t="shared" si="5"/>
        <v/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5"/>
    </row>
    <row r="18" spans="1:24" x14ac:dyDescent="0.2">
      <c r="A18" s="20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5"/>
    </row>
    <row r="19" spans="1:24" ht="17" thickBot="1" x14ac:dyDescent="0.25">
      <c r="A19" s="20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5"/>
    </row>
    <row r="20" spans="1:24" ht="17" thickBot="1" x14ac:dyDescent="0.25">
      <c r="A20" s="20"/>
      <c r="B20" s="58" t="s">
        <v>14</v>
      </c>
      <c r="C20" s="59"/>
      <c r="D20" s="59"/>
      <c r="E20" s="59"/>
      <c r="F20" s="59"/>
      <c r="G20" s="60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5"/>
    </row>
    <row r="21" spans="1:24" ht="17" thickBot="1" x14ac:dyDescent="0.25">
      <c r="A21" s="21" t="s">
        <v>2</v>
      </c>
      <c r="B21" s="37">
        <v>1</v>
      </c>
      <c r="C21" s="37">
        <v>2</v>
      </c>
      <c r="D21" s="37">
        <v>3</v>
      </c>
      <c r="E21" s="37">
        <v>4</v>
      </c>
      <c r="F21" s="37">
        <v>5</v>
      </c>
      <c r="G21" s="37">
        <v>6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5"/>
    </row>
    <row r="22" spans="1:24" x14ac:dyDescent="0.2">
      <c r="A22" s="34">
        <v>0.1</v>
      </c>
      <c r="B22" s="39">
        <f t="shared" ref="B22:G30" si="6" xml:space="preserve"> IF(B8="",NA(),(B8 * $G$3) / ($C$3 * $E$3))</f>
        <v>414.64604252492995</v>
      </c>
      <c r="C22" s="39">
        <f t="shared" si="6"/>
        <v>98.645298346434117</v>
      </c>
      <c r="D22" s="39">
        <f t="shared" si="6"/>
        <v>72.001595750920771</v>
      </c>
      <c r="E22" s="39">
        <f t="shared" si="6"/>
        <v>56.359394826340349</v>
      </c>
      <c r="F22" s="39">
        <f t="shared" si="6"/>
        <v>46.112741145751642</v>
      </c>
      <c r="G22" s="39" t="e">
        <f t="shared" si="6"/>
        <v>#N/A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5"/>
    </row>
    <row r="23" spans="1:24" x14ac:dyDescent="0.2">
      <c r="A23" s="35">
        <v>0.2</v>
      </c>
      <c r="B23" s="39">
        <f t="shared" si="6"/>
        <v>96.967921231477774</v>
      </c>
      <c r="C23" s="39">
        <f t="shared" si="6"/>
        <v>22.746595018812123</v>
      </c>
      <c r="D23" s="39">
        <f t="shared" si="6"/>
        <v>16.544161795492009</v>
      </c>
      <c r="E23" s="39">
        <f t="shared" si="6"/>
        <v>12.912636425036478</v>
      </c>
      <c r="F23" s="39">
        <f t="shared" si="6"/>
        <v>10.539053037976611</v>
      </c>
      <c r="G23" s="39" t="e">
        <f t="shared" si="6"/>
        <v>#N/A</v>
      </c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5"/>
    </row>
    <row r="24" spans="1:24" x14ac:dyDescent="0.2">
      <c r="A24" s="35">
        <v>0.3</v>
      </c>
      <c r="B24" s="39">
        <f t="shared" si="6"/>
        <v>41.969268084369176</v>
      </c>
      <c r="C24" s="39">
        <f t="shared" si="6"/>
        <v>9.7502321678512605</v>
      </c>
      <c r="D24" s="39">
        <f t="shared" si="6"/>
        <v>7.0741105656946734</v>
      </c>
      <c r="E24" s="39">
        <f t="shared" si="6"/>
        <v>5.5101525495600834</v>
      </c>
      <c r="F24" s="39">
        <f t="shared" si="6"/>
        <v>4.4895112224437632</v>
      </c>
      <c r="G24" s="39" t="e">
        <f t="shared" si="6"/>
        <v>#N/A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5"/>
    </row>
    <row r="25" spans="1:24" x14ac:dyDescent="0.2">
      <c r="A25" s="35">
        <v>0.4</v>
      </c>
      <c r="B25" s="39">
        <f t="shared" si="6"/>
        <v>23.376651760202488</v>
      </c>
      <c r="C25" s="39">
        <f t="shared" si="6"/>
        <v>5.3896794575851379</v>
      </c>
      <c r="D25" s="39">
        <f t="shared" si="6"/>
        <v>3.9027455704222169</v>
      </c>
      <c r="E25" s="39">
        <f t="shared" si="6"/>
        <v>3.0350296422047052</v>
      </c>
      <c r="F25" s="39">
        <f t="shared" si="6"/>
        <v>2.4694402971133442</v>
      </c>
      <c r="G25" s="39" t="e">
        <f t="shared" si="6"/>
        <v>#N/A</v>
      </c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5"/>
    </row>
    <row r="26" spans="1:24" x14ac:dyDescent="0.2">
      <c r="A26" s="35">
        <v>0.5</v>
      </c>
      <c r="B26" s="39">
        <f t="shared" si="6"/>
        <v>14.947352811213579</v>
      </c>
      <c r="C26" s="39">
        <f t="shared" si="6"/>
        <v>3.4244235315235745</v>
      </c>
      <c r="D26" s="39">
        <f t="shared" si="6"/>
        <v>2.4755972884218527</v>
      </c>
      <c r="E26" s="39">
        <f t="shared" si="6"/>
        <v>1.9225722272280488</v>
      </c>
      <c r="F26" s="39">
        <f t="shared" si="6"/>
        <v>1.5624659479342966</v>
      </c>
      <c r="G26" s="39" t="e">
        <f t="shared" si="6"/>
        <v>#N/A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5"/>
    </row>
    <row r="27" spans="1:24" x14ac:dyDescent="0.2">
      <c r="A27" s="35">
        <v>0.6</v>
      </c>
      <c r="B27" s="39">
        <f t="shared" si="6"/>
        <v>10.426507821413448</v>
      </c>
      <c r="C27" s="39">
        <f t="shared" si="6"/>
        <v>2.3756188741395774</v>
      </c>
      <c r="D27" s="39">
        <f t="shared" si="6"/>
        <v>1.7149314851920532</v>
      </c>
      <c r="E27" s="39">
        <f t="shared" si="6"/>
        <v>1.3302525342721221</v>
      </c>
      <c r="F27" s="39">
        <f t="shared" si="6"/>
        <v>1.079984279893434</v>
      </c>
      <c r="G27" s="39" t="e">
        <f t="shared" si="6"/>
        <v>#N/A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5"/>
    </row>
    <row r="28" spans="1:24" x14ac:dyDescent="0.2">
      <c r="A28" s="35">
        <v>0.7</v>
      </c>
      <c r="B28" s="39">
        <f t="shared" si="6"/>
        <v>7.721263478110771</v>
      </c>
      <c r="C28" s="39">
        <f t="shared" si="6"/>
        <v>1.7507088572798128</v>
      </c>
      <c r="D28" s="39">
        <f t="shared" si="6"/>
        <v>1.2622031056875009</v>
      </c>
      <c r="E28" s="39">
        <f t="shared" si="6"/>
        <v>0.97803896204171747</v>
      </c>
      <c r="F28" s="39">
        <f t="shared" si="6"/>
        <v>0.79330718784432064</v>
      </c>
      <c r="G28" s="39" t="e">
        <f t="shared" si="6"/>
        <v>#N/A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5"/>
    </row>
    <row r="29" spans="1:24" x14ac:dyDescent="0.2">
      <c r="A29" s="35">
        <v>0.8</v>
      </c>
      <c r="B29" s="39">
        <f t="shared" si="6"/>
        <v>5.9725419531292214</v>
      </c>
      <c r="C29" s="39">
        <f t="shared" si="6"/>
        <v>1.3482877399579509</v>
      </c>
      <c r="D29" s="39">
        <f t="shared" si="6"/>
        <v>0.97094700705498682</v>
      </c>
      <c r="E29" s="39">
        <f t="shared" si="6"/>
        <v>0.75163053550285874</v>
      </c>
      <c r="F29" s="39">
        <f t="shared" si="6"/>
        <v>0.60915439990682296</v>
      </c>
      <c r="G29" s="39" t="e">
        <f t="shared" si="6"/>
        <v>#N/A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5"/>
    </row>
    <row r="30" spans="1:24" x14ac:dyDescent="0.2">
      <c r="A30" s="35">
        <v>0.9</v>
      </c>
      <c r="B30" s="39">
        <f t="shared" si="6"/>
        <v>4.7753476535806989</v>
      </c>
      <c r="C30" s="39">
        <f t="shared" si="6"/>
        <v>1.0737266538228341</v>
      </c>
      <c r="D30" s="39">
        <f t="shared" si="6"/>
        <v>0.77240676875811343</v>
      </c>
      <c r="E30" s="39">
        <f t="shared" si="6"/>
        <v>0.59740765017747044</v>
      </c>
      <c r="F30" s="39">
        <f t="shared" si="6"/>
        <v>0.48379358527693134</v>
      </c>
      <c r="G30" s="39" t="e">
        <f t="shared" si="6"/>
        <v>#N/A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5"/>
    </row>
    <row r="31" spans="1:24" ht="17" thickBot="1" x14ac:dyDescent="0.25">
      <c r="A31" s="36">
        <v>1</v>
      </c>
      <c r="B31" s="39">
        <f t="shared" ref="B31:G31" si="7" xml:space="preserve"> IF(B17="",NA(),(B17 * $G$3) / ($C$3 * $E$3))</f>
        <v>3.9185506327062223</v>
      </c>
      <c r="C31" s="39">
        <f t="shared" si="7"/>
        <v>0.87784267517971459</v>
      </c>
      <c r="D31" s="39">
        <f t="shared" si="7"/>
        <v>0.63087402294526784</v>
      </c>
      <c r="E31" s="39">
        <f t="shared" si="7"/>
        <v>0.48754073428078498</v>
      </c>
      <c r="F31" s="39">
        <f t="shared" si="7"/>
        <v>0.39453908788064718</v>
      </c>
      <c r="G31" s="39" t="e">
        <f t="shared" si="7"/>
        <v>#N/A</v>
      </c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5"/>
    </row>
    <row r="32" spans="1:24" collapsed="1" x14ac:dyDescent="0.2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5"/>
    </row>
    <row r="33" spans="1:24" x14ac:dyDescent="0.2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5"/>
    </row>
    <row r="34" spans="1:24" x14ac:dyDescent="0.2">
      <c r="A34" s="13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22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5"/>
    </row>
    <row r="35" spans="1:24" x14ac:dyDescent="0.2">
      <c r="A35" s="13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5"/>
    </row>
    <row r="36" spans="1:24" x14ac:dyDescent="0.2">
      <c r="A36" s="13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5"/>
    </row>
    <row r="37" spans="1:24" x14ac:dyDescent="0.2">
      <c r="A37" s="13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5"/>
    </row>
    <row r="38" spans="1:24" x14ac:dyDescent="0.2">
      <c r="A38" s="13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5"/>
    </row>
    <row r="39" spans="1:24" x14ac:dyDescent="0.2">
      <c r="A39" s="13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5"/>
    </row>
    <row r="40" spans="1:24" x14ac:dyDescent="0.2">
      <c r="A40" s="13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5"/>
    </row>
    <row r="41" spans="1:24" x14ac:dyDescent="0.2">
      <c r="A41" s="13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5"/>
    </row>
    <row r="42" spans="1:24" x14ac:dyDescent="0.2">
      <c r="A42" s="13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5"/>
    </row>
    <row r="43" spans="1:24" x14ac:dyDescent="0.2">
      <c r="A43" s="13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5"/>
    </row>
    <row r="44" spans="1:24" ht="17" thickBot="1" x14ac:dyDescent="0.25">
      <c r="A44" s="16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8"/>
    </row>
    <row r="59" spans="1:10" ht="16" customHeight="1" outlineLevel="1" x14ac:dyDescent="0.2"/>
    <row r="60" spans="1:10" ht="16" customHeight="1" outlineLevel="1" x14ac:dyDescent="0.2">
      <c r="A60" s="2" t="s">
        <v>13</v>
      </c>
      <c r="B60" s="61" t="s">
        <v>17</v>
      </c>
      <c r="C60" s="62"/>
      <c r="D60" s="62"/>
      <c r="E60" s="62"/>
      <c r="F60" s="62"/>
      <c r="G60" s="63"/>
      <c r="I60" s="5" t="s">
        <v>21</v>
      </c>
      <c r="J60" s="6">
        <f xml:space="preserve"> 1 - F3</f>
        <v>5.0000000000000044E-2</v>
      </c>
    </row>
    <row r="61" spans="1:10" ht="16" customHeight="1" outlineLevel="1" x14ac:dyDescent="0.2">
      <c r="A61" s="23">
        <v>0.01</v>
      </c>
      <c r="B61" s="24">
        <f t="shared" ref="B61:B70" si="8" xml:space="preserve"> I$3 * (1 + $A8)</f>
        <v>8.8000000000000014E-4</v>
      </c>
      <c r="C61" s="25">
        <f t="shared" ref="C61:C70" si="9" xml:space="preserve"> J$3 * (1 + $A8)</f>
        <v>3.3000000000000004E-3</v>
      </c>
      <c r="D61" s="25">
        <f t="shared" ref="D61:D70" si="10" xml:space="preserve"> K$3 * (1 + $A8)</f>
        <v>4.4000000000000003E-3</v>
      </c>
      <c r="E61" s="25">
        <f t="shared" ref="E61:E70" si="11" xml:space="preserve"> L$3 * (1 + $A8)</f>
        <v>5.5000000000000005E-3</v>
      </c>
      <c r="F61" s="25">
        <f t="shared" ref="F61:F70" si="12" xml:space="preserve"> M$3 * (1 + $A8)</f>
        <v>6.6000000000000008E-3</v>
      </c>
      <c r="G61" s="26">
        <f t="shared" ref="G61:G70" si="13" xml:space="preserve"> N$3 * (1 + $A8)</f>
        <v>0</v>
      </c>
    </row>
    <row r="62" spans="1:10" outlineLevel="1" x14ac:dyDescent="0.2">
      <c r="A62" s="23">
        <v>0.02</v>
      </c>
      <c r="B62" s="27">
        <f t="shared" si="8"/>
        <v>9.6000000000000002E-4</v>
      </c>
      <c r="C62" s="28">
        <f t="shared" si="9"/>
        <v>3.5999999999999999E-3</v>
      </c>
      <c r="D62" s="28">
        <f t="shared" si="10"/>
        <v>4.7999999999999996E-3</v>
      </c>
      <c r="E62" s="28">
        <f t="shared" si="11"/>
        <v>6.0000000000000001E-3</v>
      </c>
      <c r="F62" s="28">
        <f t="shared" si="12"/>
        <v>7.1999999999999998E-3</v>
      </c>
      <c r="G62" s="29">
        <f t="shared" si="13"/>
        <v>0</v>
      </c>
    </row>
    <row r="63" spans="1:10" outlineLevel="1" x14ac:dyDescent="0.2">
      <c r="A63" s="23">
        <v>0.03</v>
      </c>
      <c r="B63" s="27">
        <f t="shared" si="8"/>
        <v>1.0400000000000001E-3</v>
      </c>
      <c r="C63" s="28">
        <f t="shared" si="9"/>
        <v>3.9000000000000003E-3</v>
      </c>
      <c r="D63" s="28">
        <f t="shared" si="10"/>
        <v>5.2000000000000006E-3</v>
      </c>
      <c r="E63" s="28">
        <f t="shared" si="11"/>
        <v>6.5000000000000006E-3</v>
      </c>
      <c r="F63" s="28">
        <f t="shared" si="12"/>
        <v>7.8000000000000005E-3</v>
      </c>
      <c r="G63" s="29">
        <f t="shared" si="13"/>
        <v>0</v>
      </c>
    </row>
    <row r="64" spans="1:10" outlineLevel="1" x14ac:dyDescent="0.2">
      <c r="A64" s="23">
        <v>0.04</v>
      </c>
      <c r="B64" s="27">
        <f t="shared" si="8"/>
        <v>1.1199999999999999E-3</v>
      </c>
      <c r="C64" s="28">
        <f t="shared" si="9"/>
        <v>4.1999999999999997E-3</v>
      </c>
      <c r="D64" s="28">
        <f t="shared" si="10"/>
        <v>5.5999999999999999E-3</v>
      </c>
      <c r="E64" s="28">
        <f t="shared" si="11"/>
        <v>6.9999999999999993E-3</v>
      </c>
      <c r="F64" s="28">
        <f t="shared" si="12"/>
        <v>8.3999999999999995E-3</v>
      </c>
      <c r="G64" s="29">
        <f t="shared" si="13"/>
        <v>0</v>
      </c>
    </row>
    <row r="65" spans="1:7" outlineLevel="1" x14ac:dyDescent="0.2">
      <c r="A65" s="23">
        <v>0.05</v>
      </c>
      <c r="B65" s="27">
        <f t="shared" si="8"/>
        <v>1.2000000000000001E-3</v>
      </c>
      <c r="C65" s="28">
        <f t="shared" si="9"/>
        <v>4.5000000000000005E-3</v>
      </c>
      <c r="D65" s="28">
        <f t="shared" si="10"/>
        <v>6.0000000000000001E-3</v>
      </c>
      <c r="E65" s="28">
        <f t="shared" si="11"/>
        <v>7.4999999999999997E-3</v>
      </c>
      <c r="F65" s="28">
        <f t="shared" si="12"/>
        <v>9.0000000000000011E-3</v>
      </c>
      <c r="G65" s="29">
        <f t="shared" si="13"/>
        <v>0</v>
      </c>
    </row>
    <row r="66" spans="1:7" outlineLevel="1" x14ac:dyDescent="0.2">
      <c r="A66" s="23">
        <v>0.06</v>
      </c>
      <c r="B66" s="27">
        <f t="shared" si="8"/>
        <v>1.2800000000000001E-3</v>
      </c>
      <c r="C66" s="28">
        <f t="shared" si="9"/>
        <v>4.8000000000000004E-3</v>
      </c>
      <c r="D66" s="28">
        <f t="shared" si="10"/>
        <v>6.4000000000000003E-3</v>
      </c>
      <c r="E66" s="28">
        <f t="shared" si="11"/>
        <v>8.0000000000000002E-3</v>
      </c>
      <c r="F66" s="28">
        <f t="shared" si="12"/>
        <v>9.6000000000000009E-3</v>
      </c>
      <c r="G66" s="29">
        <f t="shared" si="13"/>
        <v>0</v>
      </c>
    </row>
    <row r="67" spans="1:7" outlineLevel="1" x14ac:dyDescent="0.2">
      <c r="A67" s="23">
        <v>7.0000000000000007E-2</v>
      </c>
      <c r="B67" s="27">
        <f t="shared" si="8"/>
        <v>1.3600000000000001E-3</v>
      </c>
      <c r="C67" s="28">
        <f t="shared" si="9"/>
        <v>5.1000000000000004E-3</v>
      </c>
      <c r="D67" s="28">
        <f t="shared" si="10"/>
        <v>6.7999999999999996E-3</v>
      </c>
      <c r="E67" s="28">
        <f t="shared" si="11"/>
        <v>8.5000000000000006E-3</v>
      </c>
      <c r="F67" s="28">
        <f t="shared" si="12"/>
        <v>1.0200000000000001E-2</v>
      </c>
      <c r="G67" s="29">
        <f t="shared" si="13"/>
        <v>0</v>
      </c>
    </row>
    <row r="68" spans="1:7" outlineLevel="1" x14ac:dyDescent="0.2">
      <c r="A68" s="23">
        <v>0.08</v>
      </c>
      <c r="B68" s="27">
        <f t="shared" si="8"/>
        <v>1.4400000000000001E-3</v>
      </c>
      <c r="C68" s="28">
        <f t="shared" si="9"/>
        <v>5.4000000000000003E-3</v>
      </c>
      <c r="D68" s="28">
        <f t="shared" si="10"/>
        <v>7.2000000000000007E-3</v>
      </c>
      <c r="E68" s="28">
        <f t="shared" si="11"/>
        <v>9.0000000000000011E-3</v>
      </c>
      <c r="F68" s="28">
        <f t="shared" si="12"/>
        <v>1.0800000000000001E-2</v>
      </c>
      <c r="G68" s="29">
        <f t="shared" si="13"/>
        <v>0</v>
      </c>
    </row>
    <row r="69" spans="1:7" outlineLevel="1" x14ac:dyDescent="0.2">
      <c r="A69" s="23">
        <v>0.09</v>
      </c>
      <c r="B69" s="27">
        <f t="shared" si="8"/>
        <v>1.5200000000000001E-3</v>
      </c>
      <c r="C69" s="28">
        <f t="shared" si="9"/>
        <v>5.7000000000000002E-3</v>
      </c>
      <c r="D69" s="28">
        <f t="shared" si="10"/>
        <v>7.6E-3</v>
      </c>
      <c r="E69" s="28">
        <f t="shared" si="11"/>
        <v>9.4999999999999998E-3</v>
      </c>
      <c r="F69" s="28">
        <f t="shared" si="12"/>
        <v>1.14E-2</v>
      </c>
      <c r="G69" s="29">
        <f t="shared" si="13"/>
        <v>0</v>
      </c>
    </row>
    <row r="70" spans="1:7" outlineLevel="1" x14ac:dyDescent="0.2">
      <c r="A70" s="23">
        <v>0.1</v>
      </c>
      <c r="B70" s="30">
        <f t="shared" si="8"/>
        <v>1.6000000000000001E-3</v>
      </c>
      <c r="C70" s="31">
        <f t="shared" si="9"/>
        <v>6.0000000000000001E-3</v>
      </c>
      <c r="D70" s="31">
        <f t="shared" si="10"/>
        <v>8.0000000000000002E-3</v>
      </c>
      <c r="E70" s="31">
        <f t="shared" si="11"/>
        <v>0.01</v>
      </c>
      <c r="F70" s="31">
        <f t="shared" si="12"/>
        <v>1.2E-2</v>
      </c>
      <c r="G70" s="32">
        <f t="shared" si="13"/>
        <v>0</v>
      </c>
    </row>
    <row r="71" spans="1:7" outlineLevel="1" x14ac:dyDescent="0.2">
      <c r="B71" s="33"/>
      <c r="C71" s="33"/>
      <c r="D71" s="33"/>
      <c r="E71" s="33"/>
      <c r="F71" s="33"/>
      <c r="G71" s="33"/>
    </row>
    <row r="72" spans="1:7" outlineLevel="1" x14ac:dyDescent="0.2">
      <c r="A72" s="3" t="s">
        <v>11</v>
      </c>
      <c r="B72" s="64" t="s">
        <v>18</v>
      </c>
      <c r="C72" s="64"/>
      <c r="D72" s="64"/>
      <c r="E72" s="64"/>
      <c r="F72" s="64"/>
      <c r="G72" s="64"/>
    </row>
    <row r="73" spans="1:7" outlineLevel="1" x14ac:dyDescent="0.2">
      <c r="A73" s="23">
        <v>0.01</v>
      </c>
      <c r="B73" s="24">
        <f xml:space="preserve"> ABS(I$3 - B61)</f>
        <v>8.0000000000000101E-5</v>
      </c>
      <c r="C73" s="24">
        <f t="shared" ref="C73:G82" si="14" xml:space="preserve"> ABS(J$3 - C61)</f>
        <v>3.0000000000000035E-4</v>
      </c>
      <c r="D73" s="24">
        <f t="shared" si="14"/>
        <v>4.0000000000000018E-4</v>
      </c>
      <c r="E73" s="24">
        <f t="shared" si="14"/>
        <v>5.0000000000000044E-4</v>
      </c>
      <c r="F73" s="24">
        <f t="shared" si="14"/>
        <v>6.0000000000000071E-4</v>
      </c>
      <c r="G73" s="24">
        <f t="shared" si="14"/>
        <v>0</v>
      </c>
    </row>
    <row r="74" spans="1:7" outlineLevel="1" x14ac:dyDescent="0.2">
      <c r="A74" s="23">
        <v>0.02</v>
      </c>
      <c r="B74" s="24">
        <f t="shared" ref="B74:B82" si="15" xml:space="preserve"> ABS(I$3 - B62)</f>
        <v>1.5999999999999999E-4</v>
      </c>
      <c r="C74" s="24">
        <f t="shared" si="14"/>
        <v>5.9999999999999984E-4</v>
      </c>
      <c r="D74" s="24">
        <f t="shared" si="14"/>
        <v>7.999999999999995E-4</v>
      </c>
      <c r="E74" s="24">
        <f t="shared" si="14"/>
        <v>1E-3</v>
      </c>
      <c r="F74" s="24">
        <f t="shared" si="14"/>
        <v>1.1999999999999997E-3</v>
      </c>
      <c r="G74" s="24">
        <f t="shared" si="14"/>
        <v>0</v>
      </c>
    </row>
    <row r="75" spans="1:7" outlineLevel="1" x14ac:dyDescent="0.2">
      <c r="A75" s="23">
        <v>0.03</v>
      </c>
      <c r="B75" s="24">
        <f t="shared" si="15"/>
        <v>2.4000000000000009E-4</v>
      </c>
      <c r="C75" s="24">
        <f t="shared" si="14"/>
        <v>9.0000000000000019E-4</v>
      </c>
      <c r="D75" s="24">
        <f t="shared" si="14"/>
        <v>1.2000000000000005E-3</v>
      </c>
      <c r="E75" s="24">
        <f t="shared" si="14"/>
        <v>1.5000000000000005E-3</v>
      </c>
      <c r="F75" s="24">
        <f t="shared" si="14"/>
        <v>1.8000000000000004E-3</v>
      </c>
      <c r="G75" s="24">
        <f t="shared" si="14"/>
        <v>0</v>
      </c>
    </row>
    <row r="76" spans="1:7" outlineLevel="1" x14ac:dyDescent="0.2">
      <c r="A76" s="23">
        <v>0.04</v>
      </c>
      <c r="B76" s="24">
        <f t="shared" si="15"/>
        <v>3.1999999999999986E-4</v>
      </c>
      <c r="C76" s="24">
        <f t="shared" si="14"/>
        <v>1.1999999999999997E-3</v>
      </c>
      <c r="D76" s="24">
        <f t="shared" si="14"/>
        <v>1.5999999999999999E-3</v>
      </c>
      <c r="E76" s="24">
        <f t="shared" si="14"/>
        <v>1.9999999999999992E-3</v>
      </c>
      <c r="F76" s="24">
        <f t="shared" si="14"/>
        <v>2.3999999999999994E-3</v>
      </c>
      <c r="G76" s="24">
        <f t="shared" si="14"/>
        <v>0</v>
      </c>
    </row>
    <row r="77" spans="1:7" outlineLevel="1" x14ac:dyDescent="0.2">
      <c r="A77" s="23">
        <v>0.05</v>
      </c>
      <c r="B77" s="24">
        <f>ABS(I$3-B65)</f>
        <v>4.0000000000000007E-4</v>
      </c>
      <c r="C77" s="24">
        <f t="shared" si="14"/>
        <v>1.5000000000000005E-3</v>
      </c>
      <c r="D77" s="24">
        <f t="shared" si="14"/>
        <v>2E-3</v>
      </c>
      <c r="E77" s="24">
        <f t="shared" si="14"/>
        <v>2.4999999999999996E-3</v>
      </c>
      <c r="F77" s="24">
        <f t="shared" si="14"/>
        <v>3.0000000000000009E-3</v>
      </c>
      <c r="G77" s="24">
        <f t="shared" si="14"/>
        <v>0</v>
      </c>
    </row>
    <row r="78" spans="1:7" outlineLevel="1" x14ac:dyDescent="0.2">
      <c r="A78" s="23">
        <v>0.06</v>
      </c>
      <c r="B78" s="24">
        <f xml:space="preserve"> ABS(I$3 - B66)</f>
        <v>4.8000000000000007E-4</v>
      </c>
      <c r="C78" s="24">
        <f t="shared" si="14"/>
        <v>1.8000000000000004E-3</v>
      </c>
      <c r="D78" s="24">
        <f t="shared" si="14"/>
        <v>2.4000000000000002E-3</v>
      </c>
      <c r="E78" s="24">
        <f t="shared" si="14"/>
        <v>3.0000000000000001E-3</v>
      </c>
      <c r="F78" s="24">
        <f t="shared" si="14"/>
        <v>3.6000000000000008E-3</v>
      </c>
      <c r="G78" s="24">
        <f t="shared" si="14"/>
        <v>0</v>
      </c>
    </row>
    <row r="79" spans="1:7" outlineLevel="1" x14ac:dyDescent="0.2">
      <c r="A79" s="23">
        <v>7.0000000000000007E-2</v>
      </c>
      <c r="B79" s="24">
        <f t="shared" si="15"/>
        <v>5.6000000000000006E-4</v>
      </c>
      <c r="C79" s="24">
        <f t="shared" si="14"/>
        <v>2.1000000000000003E-3</v>
      </c>
      <c r="D79" s="24">
        <f t="shared" si="14"/>
        <v>2.7999999999999995E-3</v>
      </c>
      <c r="E79" s="24">
        <f t="shared" si="14"/>
        <v>3.5000000000000005E-3</v>
      </c>
      <c r="F79" s="24">
        <f t="shared" si="14"/>
        <v>4.2000000000000006E-3</v>
      </c>
      <c r="G79" s="24">
        <f t="shared" si="14"/>
        <v>0</v>
      </c>
    </row>
    <row r="80" spans="1:7" outlineLevel="1" x14ac:dyDescent="0.2">
      <c r="A80" s="23">
        <v>0.08</v>
      </c>
      <c r="B80" s="24">
        <f t="shared" si="15"/>
        <v>6.4000000000000005E-4</v>
      </c>
      <c r="C80" s="24">
        <f t="shared" si="14"/>
        <v>2.4000000000000002E-3</v>
      </c>
      <c r="D80" s="24">
        <f t="shared" si="14"/>
        <v>3.2000000000000006E-3</v>
      </c>
      <c r="E80" s="24">
        <f t="shared" si="14"/>
        <v>4.000000000000001E-3</v>
      </c>
      <c r="F80" s="24">
        <f t="shared" si="14"/>
        <v>4.8000000000000004E-3</v>
      </c>
      <c r="G80" s="24">
        <f t="shared" si="14"/>
        <v>0</v>
      </c>
    </row>
    <row r="81" spans="1:7" outlineLevel="1" x14ac:dyDescent="0.2">
      <c r="A81" s="23">
        <v>0.09</v>
      </c>
      <c r="B81" s="24">
        <f t="shared" si="15"/>
        <v>7.2000000000000005E-4</v>
      </c>
      <c r="C81" s="24">
        <f t="shared" si="14"/>
        <v>2.7000000000000001E-3</v>
      </c>
      <c r="D81" s="24">
        <f t="shared" si="14"/>
        <v>3.5999999999999999E-3</v>
      </c>
      <c r="E81" s="24">
        <f t="shared" si="14"/>
        <v>4.4999999999999997E-3</v>
      </c>
      <c r="F81" s="24">
        <f t="shared" si="14"/>
        <v>5.4000000000000003E-3</v>
      </c>
      <c r="G81" s="24">
        <f t="shared" si="14"/>
        <v>0</v>
      </c>
    </row>
    <row r="82" spans="1:7" outlineLevel="1" x14ac:dyDescent="0.2">
      <c r="A82" s="23">
        <v>0.1</v>
      </c>
      <c r="B82" s="24">
        <f t="shared" si="15"/>
        <v>8.0000000000000004E-4</v>
      </c>
      <c r="C82" s="24">
        <f t="shared" si="14"/>
        <v>3.0000000000000001E-3</v>
      </c>
      <c r="D82" s="24">
        <f t="shared" si="14"/>
        <v>4.0000000000000001E-3</v>
      </c>
      <c r="E82" s="24">
        <f t="shared" si="14"/>
        <v>5.0000000000000001E-3</v>
      </c>
      <c r="F82" s="24">
        <f t="shared" si="14"/>
        <v>6.0000000000000001E-3</v>
      </c>
      <c r="G82" s="24">
        <f t="shared" si="14"/>
        <v>0</v>
      </c>
    </row>
    <row r="83" spans="1:7" outlineLevel="1" x14ac:dyDescent="0.2">
      <c r="B83" s="33"/>
      <c r="C83" s="33"/>
      <c r="D83" s="33"/>
      <c r="E83" s="33"/>
      <c r="F83" s="33"/>
      <c r="G83" s="33"/>
    </row>
    <row r="84" spans="1:7" outlineLevel="1" x14ac:dyDescent="0.2">
      <c r="A84" s="4" t="s">
        <v>19</v>
      </c>
      <c r="B84" s="50" t="s">
        <v>20</v>
      </c>
      <c r="C84" s="50"/>
      <c r="D84" s="50"/>
      <c r="E84" s="50"/>
      <c r="F84" s="50"/>
      <c r="G84" s="50"/>
    </row>
    <row r="85" spans="1:7" outlineLevel="1" x14ac:dyDescent="0.2">
      <c r="A85" s="23">
        <v>0.01</v>
      </c>
      <c r="B85" s="27">
        <f xml:space="preserve"> I$3 * (1 - I$3) + B61 * (1 - B61)</f>
        <v>1.6785856000000002E-3</v>
      </c>
      <c r="C85" s="28">
        <f t="shared" ref="C85:C94" si="16" xml:space="preserve"> J$3 * (1 - J$3) + C61 * (1 - C61)</f>
        <v>6.2801100000000002E-3</v>
      </c>
      <c r="D85" s="28">
        <f t="shared" ref="D85:D94" si="17" xml:space="preserve"> K$3 * (1 - K$3) + D61 * (1 - D61)</f>
        <v>8.3646399999999996E-3</v>
      </c>
      <c r="E85" s="28">
        <f t="shared" ref="E85:E94" si="18" xml:space="preserve"> L$3 * (1 - L$3) + E61 * (1 - E61)</f>
        <v>1.0444750000000001E-2</v>
      </c>
      <c r="F85" s="28">
        <f t="shared" ref="F85:F94" si="19" xml:space="preserve"> M$3 * (1 - M$3) + F61 * (1 - F61)</f>
        <v>1.2520440000000001E-2</v>
      </c>
      <c r="G85" s="29">
        <f t="shared" ref="G85:G94" si="20" xml:space="preserve"> N$3 * (1 - N$3) + G61 * (1 - G61)</f>
        <v>0</v>
      </c>
    </row>
    <row r="86" spans="1:7" outlineLevel="1" x14ac:dyDescent="0.2">
      <c r="A86" s="23">
        <v>0.02</v>
      </c>
      <c r="B86" s="27">
        <f t="shared" ref="B86:B94" si="21" xml:space="preserve"> I$3 * (1 - I$3) + B62 * (1 - B62)</f>
        <v>1.7584384000000001E-3</v>
      </c>
      <c r="C86" s="28">
        <f t="shared" si="16"/>
        <v>6.5780400000000003E-3</v>
      </c>
      <c r="D86" s="28">
        <f t="shared" si="17"/>
        <v>8.7609599999999982E-3</v>
      </c>
      <c r="E86" s="28">
        <f t="shared" si="18"/>
        <v>1.0939000000000001E-2</v>
      </c>
      <c r="F86" s="28">
        <f t="shared" si="19"/>
        <v>1.3112159999999999E-2</v>
      </c>
      <c r="G86" s="29">
        <f t="shared" si="20"/>
        <v>0</v>
      </c>
    </row>
    <row r="87" spans="1:7" outlineLevel="1" x14ac:dyDescent="0.2">
      <c r="A87" s="23">
        <v>0.03</v>
      </c>
      <c r="B87" s="27">
        <f t="shared" si="21"/>
        <v>1.8382784000000002E-3</v>
      </c>
      <c r="C87" s="28">
        <f t="shared" si="16"/>
        <v>6.8757900000000005E-3</v>
      </c>
      <c r="D87" s="28">
        <f t="shared" si="17"/>
        <v>9.1569600000000004E-3</v>
      </c>
      <c r="E87" s="28">
        <f t="shared" si="18"/>
        <v>1.1432750000000002E-2</v>
      </c>
      <c r="F87" s="28">
        <f t="shared" si="19"/>
        <v>1.3703159999999999E-2</v>
      </c>
      <c r="G87" s="29">
        <f t="shared" si="20"/>
        <v>0</v>
      </c>
    </row>
    <row r="88" spans="1:7" outlineLevel="1" x14ac:dyDescent="0.2">
      <c r="A88" s="23">
        <v>0.04</v>
      </c>
      <c r="B88" s="27">
        <f t="shared" si="21"/>
        <v>1.9181056E-3</v>
      </c>
      <c r="C88" s="28">
        <f t="shared" si="16"/>
        <v>7.1733600000000002E-3</v>
      </c>
      <c r="D88" s="28">
        <f t="shared" si="17"/>
        <v>9.5526399999999994E-3</v>
      </c>
      <c r="E88" s="28">
        <f t="shared" si="18"/>
        <v>1.1925999999999999E-2</v>
      </c>
      <c r="F88" s="28">
        <f t="shared" si="19"/>
        <v>1.4293440000000001E-2</v>
      </c>
      <c r="G88" s="29">
        <f t="shared" si="20"/>
        <v>0</v>
      </c>
    </row>
    <row r="89" spans="1:7" outlineLevel="1" x14ac:dyDescent="0.2">
      <c r="A89" s="23">
        <v>0.05</v>
      </c>
      <c r="B89" s="27">
        <f t="shared" si="21"/>
        <v>1.9979200000000003E-3</v>
      </c>
      <c r="C89" s="28">
        <f t="shared" si="16"/>
        <v>7.4707500000000017E-3</v>
      </c>
      <c r="D89" s="28">
        <f t="shared" si="17"/>
        <v>9.9479999999999985E-3</v>
      </c>
      <c r="E89" s="28">
        <f t="shared" si="18"/>
        <v>1.2418749999999999E-2</v>
      </c>
      <c r="F89" s="28">
        <f t="shared" si="19"/>
        <v>1.4883E-2</v>
      </c>
      <c r="G89" s="29">
        <f t="shared" si="20"/>
        <v>0</v>
      </c>
    </row>
    <row r="90" spans="1:7" outlineLevel="1" x14ac:dyDescent="0.2">
      <c r="A90" s="23">
        <v>0.06</v>
      </c>
      <c r="B90" s="27">
        <f t="shared" si="21"/>
        <v>2.0777216000000005E-3</v>
      </c>
      <c r="C90" s="28">
        <f t="shared" si="16"/>
        <v>7.7679600000000008E-3</v>
      </c>
      <c r="D90" s="28">
        <f t="shared" si="17"/>
        <v>1.0343040000000001E-2</v>
      </c>
      <c r="E90" s="28">
        <f t="shared" si="18"/>
        <v>1.2911000000000001E-2</v>
      </c>
      <c r="F90" s="28">
        <f t="shared" si="19"/>
        <v>1.5471840000000001E-2</v>
      </c>
      <c r="G90" s="29">
        <f t="shared" si="20"/>
        <v>0</v>
      </c>
    </row>
    <row r="91" spans="1:7" outlineLevel="1" x14ac:dyDescent="0.2">
      <c r="A91" s="23">
        <v>7.0000000000000007E-2</v>
      </c>
      <c r="B91" s="27">
        <f t="shared" si="21"/>
        <v>2.1575104000000002E-3</v>
      </c>
      <c r="C91" s="28">
        <f t="shared" si="16"/>
        <v>8.064990000000001E-3</v>
      </c>
      <c r="D91" s="28">
        <f t="shared" si="17"/>
        <v>1.0737759999999999E-2</v>
      </c>
      <c r="E91" s="28">
        <f t="shared" si="18"/>
        <v>1.3402750000000001E-2</v>
      </c>
      <c r="F91" s="28">
        <f t="shared" si="19"/>
        <v>1.6059960000000002E-2</v>
      </c>
      <c r="G91" s="29">
        <f t="shared" si="20"/>
        <v>0</v>
      </c>
    </row>
    <row r="92" spans="1:7" outlineLevel="1" x14ac:dyDescent="0.2">
      <c r="A92" s="23">
        <v>0.08</v>
      </c>
      <c r="B92" s="27">
        <f t="shared" si="21"/>
        <v>2.2372863999999999E-3</v>
      </c>
      <c r="C92" s="28">
        <f t="shared" si="16"/>
        <v>8.3618400000000006E-3</v>
      </c>
      <c r="D92" s="28">
        <f t="shared" si="17"/>
        <v>1.113216E-2</v>
      </c>
      <c r="E92" s="28">
        <f t="shared" si="18"/>
        <v>1.3894000000000002E-2</v>
      </c>
      <c r="F92" s="28">
        <f t="shared" si="19"/>
        <v>1.664736E-2</v>
      </c>
      <c r="G92" s="29">
        <f t="shared" si="20"/>
        <v>0</v>
      </c>
    </row>
    <row r="93" spans="1:7" outlineLevel="1" x14ac:dyDescent="0.2">
      <c r="A93" s="23">
        <v>0.09</v>
      </c>
      <c r="B93" s="27">
        <f t="shared" si="21"/>
        <v>2.3170496E-3</v>
      </c>
      <c r="C93" s="28">
        <f t="shared" si="16"/>
        <v>8.6585099999999995E-3</v>
      </c>
      <c r="D93" s="28">
        <f t="shared" si="17"/>
        <v>1.152624E-2</v>
      </c>
      <c r="E93" s="28">
        <f t="shared" si="18"/>
        <v>1.438475E-2</v>
      </c>
      <c r="F93" s="28">
        <f t="shared" si="19"/>
        <v>1.7234039999999999E-2</v>
      </c>
      <c r="G93" s="29">
        <f t="shared" si="20"/>
        <v>0</v>
      </c>
    </row>
    <row r="94" spans="1:7" outlineLevel="1" x14ac:dyDescent="0.2">
      <c r="A94" s="23">
        <v>0.1</v>
      </c>
      <c r="B94" s="30">
        <f t="shared" si="21"/>
        <v>2.3968000000000001E-3</v>
      </c>
      <c r="C94" s="31">
        <f t="shared" si="16"/>
        <v>8.9549999999999994E-3</v>
      </c>
      <c r="D94" s="31">
        <f t="shared" si="17"/>
        <v>1.192E-2</v>
      </c>
      <c r="E94" s="31">
        <f t="shared" si="18"/>
        <v>1.4875000000000001E-2</v>
      </c>
      <c r="F94" s="31">
        <f t="shared" si="19"/>
        <v>1.7819999999999999E-2</v>
      </c>
      <c r="G94" s="32">
        <f t="shared" si="20"/>
        <v>0</v>
      </c>
    </row>
    <row r="95" spans="1:7" outlineLevel="1" x14ac:dyDescent="0.2"/>
    <row r="96" spans="1:7" outlineLevel="1" x14ac:dyDescent="0.2"/>
  </sheetData>
  <mergeCells count="8">
    <mergeCell ref="B84:G84"/>
    <mergeCell ref="C2:D2"/>
    <mergeCell ref="C3:D3"/>
    <mergeCell ref="I1:N1"/>
    <mergeCell ref="B6:G6"/>
    <mergeCell ref="B20:G20"/>
    <mergeCell ref="B60:G60"/>
    <mergeCell ref="B72:G72"/>
  </mergeCells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8" sqref="C18"/>
    </sheetView>
  </sheetViews>
  <sheetFormatPr baseColWidth="10" defaultRowHeight="16" x14ac:dyDescent="0.2"/>
  <sheetData>
    <row r="1" spans="1:1" x14ac:dyDescent="0.2">
      <c r="A1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2015-10-29T10:32:51Z</dcterms:created>
  <dcterms:modified xsi:type="dcterms:W3CDTF">2018-05-14T20:21:12Z</dcterms:modified>
</cp:coreProperties>
</file>